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0955" windowHeight="9345" activeTab="1"/>
  </bookViews>
  <sheets>
    <sheet name="Summary sheet" sheetId="1" r:id="rId1"/>
    <sheet name="Circuits by voltage &amp; phase" sheetId="2" r:id="rId2"/>
  </sheets>
  <calcPr calcId="145621"/>
</workbook>
</file>

<file path=xl/calcChain.xml><?xml version="1.0" encoding="utf-8"?>
<calcChain xmlns="http://schemas.openxmlformats.org/spreadsheetml/2006/main">
  <c r="R16" i="2" l="1"/>
  <c r="R26" i="2" l="1"/>
  <c r="R24" i="2"/>
  <c r="R22" i="2"/>
  <c r="R21" i="2"/>
  <c r="R20" i="2"/>
  <c r="R19" i="2"/>
  <c r="Q26" i="2"/>
  <c r="R15" i="2"/>
  <c r="R14" i="2"/>
  <c r="R13" i="2"/>
  <c r="R12" i="2"/>
  <c r="Q16" i="2"/>
  <c r="Q15" i="2"/>
  <c r="Q13" i="2"/>
  <c r="Q14" i="2"/>
  <c r="Q12" i="2"/>
  <c r="P26" i="2" l="1"/>
  <c r="G26" i="2"/>
  <c r="H26" i="2"/>
  <c r="G20" i="2"/>
  <c r="H20" i="2"/>
  <c r="G21" i="2"/>
  <c r="H21" i="2"/>
  <c r="G22" i="2"/>
  <c r="H22" i="2"/>
  <c r="G23" i="2"/>
  <c r="H23" i="2"/>
  <c r="G24" i="2"/>
  <c r="H24" i="2"/>
  <c r="H19" i="2"/>
  <c r="H13" i="2"/>
  <c r="G19" i="2"/>
  <c r="G13" i="2"/>
  <c r="L26" i="2" l="1"/>
  <c r="M26" i="2"/>
  <c r="N26" i="2"/>
  <c r="O26" i="2"/>
  <c r="K26" i="2"/>
  <c r="E30" i="1" l="1"/>
  <c r="E29" i="1"/>
  <c r="Q20" i="2" l="1"/>
  <c r="Q21" i="2"/>
  <c r="Q22" i="2"/>
  <c r="Q23" i="2"/>
  <c r="R23" i="2" s="1"/>
  <c r="Q24" i="2"/>
  <c r="Q19" i="2"/>
  <c r="F24" i="2" l="1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F26" i="2" s="1"/>
  <c r="E19" i="2"/>
  <c r="E26" i="2" s="1"/>
  <c r="D19" i="2"/>
  <c r="D26" i="2" s="1"/>
  <c r="C19" i="2"/>
  <c r="F13" i="2"/>
  <c r="E13" i="2"/>
  <c r="D13" i="2"/>
  <c r="C13" i="2"/>
  <c r="C26" i="2" l="1"/>
</calcChain>
</file>

<file path=xl/comments1.xml><?xml version="1.0" encoding="utf-8"?>
<comments xmlns="http://schemas.openxmlformats.org/spreadsheetml/2006/main">
  <authors>
    <author>LG&amp;E and KU</author>
  </authors>
  <commentList>
    <comment ref="E29" authorId="0">
      <text>
        <r>
          <rPr>
            <b/>
            <sz val="9"/>
            <color indexed="81"/>
            <rFont val="Tahoma"/>
            <family val="2"/>
          </rPr>
          <t>LG&amp;E and KU:</t>
        </r>
        <r>
          <rPr>
            <sz val="9"/>
            <color indexed="81"/>
            <rFont val="Tahoma"/>
            <family val="2"/>
          </rPr>
          <t xml:space="preserve">
Note there are 2 Ford Circuits (Customer owned but LGE maintained not in this count)</t>
        </r>
      </text>
    </comment>
  </commentList>
</comments>
</file>

<file path=xl/sharedStrings.xml><?xml version="1.0" encoding="utf-8"?>
<sst xmlns="http://schemas.openxmlformats.org/spreadsheetml/2006/main" count="116" uniqueCount="87">
  <si>
    <t>Ops Center</t>
  </si>
  <si>
    <t>Sq Miles</t>
  </si>
  <si>
    <t>Total Circuit Miles</t>
  </si>
  <si>
    <t>Circuit Miles UG</t>
  </si>
  <si>
    <t>Subs</t>
  </si>
  <si>
    <t>Circuits</t>
  </si>
  <si>
    <t>Poles</t>
  </si>
  <si>
    <t>OH Trans.</t>
  </si>
  <si>
    <t>UG Trans.</t>
  </si>
  <si>
    <t>Danville</t>
  </si>
  <si>
    <t>Earlington</t>
  </si>
  <si>
    <t>E-Town</t>
  </si>
  <si>
    <t>Lexington</t>
  </si>
  <si>
    <t>Louisville</t>
  </si>
  <si>
    <t>Maysville</t>
  </si>
  <si>
    <t>Norton</t>
  </si>
  <si>
    <t>Pineville</t>
  </si>
  <si>
    <t>Richmond</t>
  </si>
  <si>
    <t>Shelbyville</t>
  </si>
  <si>
    <t>Total</t>
  </si>
  <si>
    <t>KU</t>
  </si>
  <si>
    <t>LG&amp;E</t>
  </si>
  <si>
    <t>ODP</t>
  </si>
  <si>
    <t xml:space="preserve">Electric Customers </t>
  </si>
  <si>
    <t xml:space="preserve">Gas Customers </t>
  </si>
  <si>
    <t xml:space="preserve">Total MWH Sales (000’s)  </t>
  </si>
  <si>
    <t xml:space="preserve">Total MCF Sales (000’s)  </t>
  </si>
  <si>
    <t xml:space="preserve">Counties Served </t>
  </si>
  <si>
    <t xml:space="preserve">Square Miles </t>
  </si>
  <si>
    <t xml:space="preserve">Circuit Miles </t>
  </si>
  <si>
    <t xml:space="preserve">Circuit Miles OH vs. UG </t>
  </si>
  <si>
    <t xml:space="preserve">Gas Distribution Miles </t>
  </si>
  <si>
    <t xml:space="preserve">Gas Transmission Miles </t>
  </si>
  <si>
    <t>Substations</t>
  </si>
  <si>
    <t>Circuits (w/ footage)</t>
  </si>
  <si>
    <t>Circuits (total)</t>
  </si>
  <si>
    <t xml:space="preserve">Street/Outdoor Lights </t>
  </si>
  <si>
    <t xml:space="preserve">Poles </t>
  </si>
  <si>
    <t xml:space="preserve">OH Transformers </t>
  </si>
  <si>
    <t xml:space="preserve">UG Transformers </t>
  </si>
  <si>
    <t>Circuit Miles OH</t>
  </si>
  <si>
    <t>34kv Circuit Miles OH</t>
  </si>
  <si>
    <t>34kv Circuit Miles UG</t>
  </si>
  <si>
    <t>Circuit Miles</t>
  </si>
  <si>
    <r>
      <t>LG&amp;E</t>
    </r>
    <r>
      <rPr>
        <b/>
        <sz val="10"/>
        <rFont val="Arial"/>
        <family val="2"/>
      </rPr>
      <t xml:space="preserve"> OH Miles</t>
    </r>
  </si>
  <si>
    <r>
      <t>LG&amp;E</t>
    </r>
    <r>
      <rPr>
        <b/>
        <sz val="10"/>
        <rFont val="Arial"/>
        <family val="2"/>
      </rPr>
      <t xml:space="preserve"> UG Miles</t>
    </r>
  </si>
  <si>
    <r>
      <t>KU</t>
    </r>
    <r>
      <rPr>
        <b/>
        <sz val="10"/>
        <rFont val="Arial"/>
        <family val="2"/>
      </rPr>
      <t xml:space="preserve"> OH Miles</t>
    </r>
  </si>
  <si>
    <r>
      <t>KU</t>
    </r>
    <r>
      <rPr>
        <b/>
        <sz val="10"/>
        <rFont val="Arial"/>
        <family val="2"/>
      </rPr>
      <t xml:space="preserve"> UG Miles</t>
    </r>
  </si>
  <si>
    <t>1 Phase</t>
  </si>
  <si>
    <t>Less than 22kv</t>
  </si>
  <si>
    <t>2 Phase</t>
  </si>
  <si>
    <t>22kv or greater</t>
  </si>
  <si>
    <t>3 Phase</t>
  </si>
  <si>
    <t>Dead or unknown</t>
  </si>
  <si>
    <t>Unknown</t>
  </si>
  <si>
    <t>Neutral</t>
  </si>
  <si>
    <t>Supervisery</t>
  </si>
  <si>
    <t>Less than 11kv</t>
  </si>
  <si>
    <t>12kv - 16kv</t>
  </si>
  <si>
    <t>Conductor Miles</t>
  </si>
  <si>
    <t>17kv-35kv</t>
  </si>
  <si>
    <t>Dead or Unknown</t>
  </si>
  <si>
    <t>Class</t>
  </si>
  <si>
    <t>KU OH</t>
  </si>
  <si>
    <t>KU UG</t>
  </si>
  <si>
    <t>LGE OH</t>
  </si>
  <si>
    <t>LGE UG</t>
  </si>
  <si>
    <t>Percentage</t>
  </si>
  <si>
    <t>5kV</t>
  </si>
  <si>
    <t>15kV</t>
  </si>
  <si>
    <t>25kV</t>
  </si>
  <si>
    <t>35kV</t>
  </si>
  <si>
    <t>44kV</t>
  </si>
  <si>
    <t>Unk/Dead</t>
  </si>
  <si>
    <t>Circuit Miles by Voltage</t>
  </si>
  <si>
    <t>85% vs 15%</t>
  </si>
  <si>
    <t>62% vs 38%</t>
  </si>
  <si>
    <t>97% vx 3%</t>
  </si>
  <si>
    <t>80% vs 20%</t>
  </si>
  <si>
    <r>
      <t xml:space="preserve">ODP </t>
    </r>
    <r>
      <rPr>
        <b/>
        <sz val="10"/>
        <rFont val="Arial"/>
        <family val="2"/>
      </rPr>
      <t>OH Miles</t>
    </r>
  </si>
  <si>
    <r>
      <t>ODP</t>
    </r>
    <r>
      <rPr>
        <b/>
        <sz val="10"/>
        <rFont val="Arial"/>
        <family val="2"/>
      </rPr>
      <t xml:space="preserve"> UG Miles</t>
    </r>
  </si>
  <si>
    <r>
      <t xml:space="preserve">ODP </t>
    </r>
    <r>
      <rPr>
        <b/>
        <sz val="10"/>
        <rFont val="Arial"/>
        <family val="2"/>
      </rPr>
      <t>UG Miles</t>
    </r>
  </si>
  <si>
    <t>ODP OH</t>
  </si>
  <si>
    <t>ODP UG</t>
  </si>
  <si>
    <r>
      <t>ODP</t>
    </r>
    <r>
      <rPr>
        <b/>
        <sz val="10"/>
        <rFont val="Arial"/>
        <family val="2"/>
      </rPr>
      <t xml:space="preserve"> OH Miles</t>
    </r>
  </si>
  <si>
    <t>total</t>
  </si>
  <si>
    <t>Energy Delivery - Asset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</si>
</sst>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57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indexed="10"/>
      <name val="Pol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BBE0E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7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30" applyNumberFormat="0" applyFill="0" applyAlignment="0" applyProtection="0"/>
    <xf numFmtId="0" fontId="14" fillId="0" borderId="31" applyNumberFormat="0" applyFill="0" applyAlignment="0" applyProtection="0"/>
    <xf numFmtId="0" fontId="15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33" applyNumberFormat="0" applyAlignment="0" applyProtection="0"/>
    <xf numFmtId="0" fontId="20" fillId="13" borderId="34" applyNumberFormat="0" applyAlignment="0" applyProtection="0"/>
    <xf numFmtId="0" fontId="21" fillId="13" borderId="33" applyNumberFormat="0" applyAlignment="0" applyProtection="0"/>
    <xf numFmtId="0" fontId="22" fillId="0" borderId="35" applyNumberFormat="0" applyFill="0" applyAlignment="0" applyProtection="0"/>
    <xf numFmtId="0" fontId="23" fillId="14" borderId="36" applyNumberFormat="0" applyAlignment="0" applyProtection="0"/>
    <xf numFmtId="0" fontId="24" fillId="0" borderId="0" applyNumberFormat="0" applyFill="0" applyBorder="0" applyAlignment="0" applyProtection="0"/>
    <xf numFmtId="0" fontId="2" fillId="15" borderId="3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38" applyNumberFormat="0" applyFill="0" applyAlignment="0" applyProtection="0"/>
    <xf numFmtId="0" fontId="2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/>
    <xf numFmtId="0" fontId="2" fillId="0" borderId="0"/>
  </cellStyleXfs>
  <cellXfs count="98">
    <xf numFmtId="0" fontId="0" fillId="0" borderId="0" xfId="0"/>
    <xf numFmtId="9" fontId="1" fillId="0" borderId="5" xfId="0" applyNumberFormat="1" applyFont="1" applyBorder="1" applyAlignment="1">
      <alignment horizontal="center" vertical="top" wrapText="1" readingOrder="1"/>
    </xf>
    <xf numFmtId="9" fontId="1" fillId="0" borderId="8" xfId="0" applyNumberFormat="1" applyFont="1" applyBorder="1" applyAlignment="1">
      <alignment horizontal="center" vertical="top" wrapText="1" readingOrder="1"/>
    </xf>
    <xf numFmtId="0" fontId="0" fillId="0" borderId="0" xfId="0" applyAlignment="1">
      <alignment horizontal="left" readingOrder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0" borderId="4" xfId="0" applyFont="1" applyBorder="1" applyAlignment="1">
      <alignment horizontal="left" vertical="top" wrapText="1" readingOrder="1"/>
    </xf>
    <xf numFmtId="3" fontId="1" fillId="0" borderId="5" xfId="0" applyNumberFormat="1" applyFont="1" applyBorder="1" applyAlignment="1">
      <alignment horizontal="center" vertical="top" wrapText="1" readingOrder="1"/>
    </xf>
    <xf numFmtId="3" fontId="1" fillId="0" borderId="6" xfId="0" applyNumberFormat="1" applyFont="1" applyBorder="1" applyAlignment="1">
      <alignment horizontal="center" vertical="top" wrapText="1" readingOrder="1"/>
    </xf>
    <xf numFmtId="0" fontId="1" fillId="0" borderId="5" xfId="0" applyFont="1" applyBorder="1" applyAlignment="1">
      <alignment horizontal="center" vertical="top" wrapText="1" readingOrder="1"/>
    </xf>
    <xf numFmtId="0" fontId="1" fillId="0" borderId="6" xfId="0" applyFont="1" applyBorder="1" applyAlignment="1">
      <alignment horizontal="center" vertical="top" wrapText="1" readingOrder="1"/>
    </xf>
    <xf numFmtId="0" fontId="1" fillId="0" borderId="7" xfId="0" applyFont="1" applyBorder="1" applyAlignment="1">
      <alignment horizontal="left" vertical="top" wrapText="1" readingOrder="1"/>
    </xf>
    <xf numFmtId="3" fontId="1" fillId="0" borderId="8" xfId="0" applyNumberFormat="1" applyFont="1" applyBorder="1" applyAlignment="1">
      <alignment horizontal="center" vertical="top" wrapText="1" readingOrder="1"/>
    </xf>
    <xf numFmtId="0" fontId="1" fillId="0" borderId="8" xfId="0" applyFont="1" applyBorder="1" applyAlignment="1">
      <alignment horizontal="center" vertical="top" wrapText="1" readingOrder="1"/>
    </xf>
    <xf numFmtId="3" fontId="1" fillId="3" borderId="5" xfId="0" applyNumberFormat="1" applyFont="1" applyFill="1" applyBorder="1" applyAlignment="1">
      <alignment horizontal="center" vertical="top" wrapText="1" readingOrder="1"/>
    </xf>
    <xf numFmtId="3" fontId="1" fillId="3" borderId="6" xfId="0" applyNumberFormat="1" applyFont="1" applyFill="1" applyBorder="1" applyAlignment="1">
      <alignment horizontal="center" vertical="top" wrapText="1" readingOrder="1"/>
    </xf>
    <xf numFmtId="0" fontId="1" fillId="3" borderId="5" xfId="0" applyFont="1" applyFill="1" applyBorder="1" applyAlignment="1">
      <alignment horizontal="center" vertical="top" wrapText="1" readingOrder="1"/>
    </xf>
    <xf numFmtId="0" fontId="1" fillId="3" borderId="6" xfId="0" applyFont="1" applyFill="1" applyBorder="1" applyAlignment="1">
      <alignment horizontal="center" vertical="top" wrapText="1" readingOrder="1"/>
    </xf>
    <xf numFmtId="0" fontId="1" fillId="0" borderId="4" xfId="0" applyFont="1" applyBorder="1" applyAlignment="1">
      <alignment horizontal="center" vertical="top" wrapText="1" readingOrder="1"/>
    </xf>
    <xf numFmtId="0" fontId="1" fillId="0" borderId="7" xfId="0" applyFont="1" applyBorder="1" applyAlignment="1">
      <alignment horizontal="center" vertical="top" wrapText="1" readingOrder="1"/>
    </xf>
    <xf numFmtId="4" fontId="1" fillId="0" borderId="5" xfId="0" applyNumberFormat="1" applyFont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vertical="top" wrapText="1" readingOrder="1"/>
    </xf>
    <xf numFmtId="0" fontId="4" fillId="0" borderId="18" xfId="0" applyFont="1" applyBorder="1"/>
    <xf numFmtId="0" fontId="5" fillId="4" borderId="19" xfId="0" applyFont="1" applyFill="1" applyBorder="1"/>
    <xf numFmtId="0" fontId="6" fillId="4" borderId="19" xfId="0" applyFont="1" applyFill="1" applyBorder="1"/>
    <xf numFmtId="0" fontId="6" fillId="4" borderId="20" xfId="0" applyFont="1" applyFill="1" applyBorder="1"/>
    <xf numFmtId="0" fontId="6" fillId="0" borderId="0" xfId="0" applyFont="1" applyFill="1" applyBorder="1"/>
    <xf numFmtId="0" fontId="4" fillId="4" borderId="22" xfId="0" applyFont="1" applyFill="1" applyBorder="1"/>
    <xf numFmtId="4" fontId="4" fillId="0" borderId="23" xfId="0" applyNumberFormat="1" applyFont="1" applyBorder="1"/>
    <xf numFmtId="4" fontId="4" fillId="0" borderId="23" xfId="0" applyNumberFormat="1" applyFont="1" applyFill="1" applyBorder="1"/>
    <xf numFmtId="4" fontId="4" fillId="0" borderId="24" xfId="0" applyNumberFormat="1" applyFont="1" applyFill="1" applyBorder="1"/>
    <xf numFmtId="4" fontId="4" fillId="0" borderId="0" xfId="0" applyNumberFormat="1" applyFont="1" applyFill="1" applyBorder="1"/>
    <xf numFmtId="0" fontId="4" fillId="4" borderId="25" xfId="0" applyFont="1" applyFill="1" applyBorder="1"/>
    <xf numFmtId="0" fontId="4" fillId="0" borderId="22" xfId="0" applyFont="1" applyFill="1" applyBorder="1"/>
    <xf numFmtId="2" fontId="0" fillId="0" borderId="0" xfId="0" applyNumberFormat="1"/>
    <xf numFmtId="0" fontId="4" fillId="0" borderId="25" xfId="0" applyFont="1" applyFill="1" applyBorder="1"/>
    <xf numFmtId="4" fontId="4" fillId="0" borderId="26" xfId="0" applyNumberFormat="1" applyFont="1" applyFill="1" applyBorder="1"/>
    <xf numFmtId="4" fontId="0" fillId="0" borderId="0" xfId="0" applyNumberFormat="1"/>
    <xf numFmtId="0" fontId="4" fillId="4" borderId="28" xfId="0" applyFont="1" applyFill="1" applyBorder="1"/>
    <xf numFmtId="4" fontId="4" fillId="0" borderId="29" xfId="0" applyNumberFormat="1" applyFont="1" applyFill="1" applyBorder="1"/>
    <xf numFmtId="4" fontId="4" fillId="0" borderId="0" xfId="0" applyNumberFormat="1" applyFont="1" applyBorder="1"/>
    <xf numFmtId="4" fontId="4" fillId="0" borderId="24" xfId="0" applyNumberFormat="1" applyFont="1" applyBorder="1"/>
    <xf numFmtId="0" fontId="8" fillId="0" borderId="0" xfId="1" applyFont="1"/>
    <xf numFmtId="0" fontId="4" fillId="0" borderId="0" xfId="1" applyFont="1"/>
    <xf numFmtId="0" fontId="2" fillId="5" borderId="18" xfId="2" applyFill="1" applyBorder="1"/>
    <xf numFmtId="0" fontId="9" fillId="6" borderId="19" xfId="2" applyFont="1" applyFill="1" applyBorder="1"/>
    <xf numFmtId="0" fontId="2" fillId="7" borderId="20" xfId="2" applyFill="1" applyBorder="1"/>
    <xf numFmtId="4" fontId="4" fillId="0" borderId="27" xfId="0" applyNumberFormat="1" applyFont="1" applyFill="1" applyBorder="1"/>
    <xf numFmtId="0" fontId="2" fillId="5" borderId="22" xfId="2" applyFill="1" applyBorder="1"/>
    <xf numFmtId="10" fontId="2" fillId="8" borderId="24" xfId="2" applyNumberFormat="1" applyFill="1" applyBorder="1"/>
    <xf numFmtId="0" fontId="2" fillId="5" borderId="25" xfId="2" applyFill="1" applyBorder="1"/>
    <xf numFmtId="0" fontId="4" fillId="0" borderId="26" xfId="44" applyFont="1" applyBorder="1"/>
    <xf numFmtId="4" fontId="4" fillId="0" borderId="23" xfId="44" applyNumberFormat="1" applyFont="1" applyFill="1" applyBorder="1"/>
    <xf numFmtId="4" fontId="4" fillId="0" borderId="24" xfId="44" applyNumberFormat="1" applyFont="1" applyFill="1" applyBorder="1"/>
    <xf numFmtId="4" fontId="4" fillId="0" borderId="26" xfId="44" applyNumberFormat="1" applyFont="1" applyFill="1" applyBorder="1"/>
    <xf numFmtId="4" fontId="4" fillId="0" borderId="27" xfId="44" applyNumberFormat="1" applyFont="1" applyFill="1" applyBorder="1"/>
    <xf numFmtId="1" fontId="1" fillId="0" borderId="5" xfId="0" applyNumberFormat="1" applyFont="1" applyBorder="1" applyAlignment="1">
      <alignment horizontal="center" vertical="top" wrapText="1" readingOrder="1"/>
    </xf>
    <xf numFmtId="0" fontId="0" fillId="0" borderId="0" xfId="0"/>
    <xf numFmtId="2" fontId="1" fillId="0" borderId="5" xfId="0" applyNumberFormat="1" applyFont="1" applyBorder="1" applyAlignment="1">
      <alignment horizontal="center" vertical="top" wrapText="1" readingOrder="1"/>
    </xf>
    <xf numFmtId="0" fontId="0" fillId="0" borderId="0" xfId="0" applyBorder="1"/>
    <xf numFmtId="0" fontId="0" fillId="0" borderId="0" xfId="0" applyFill="1" applyBorder="1"/>
    <xf numFmtId="0" fontId="3" fillId="0" borderId="21" xfId="0" applyFont="1" applyBorder="1"/>
    <xf numFmtId="0" fontId="0" fillId="0" borderId="0" xfId="0" applyNumberFormat="1"/>
    <xf numFmtId="4" fontId="4" fillId="0" borderId="39" xfId="0" applyNumberFormat="1" applyFont="1" applyFill="1" applyBorder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18" xfId="0" applyBorder="1"/>
    <xf numFmtId="0" fontId="0" fillId="0" borderId="0" xfId="0" applyNumberFormat="1"/>
    <xf numFmtId="0" fontId="3" fillId="0" borderId="21" xfId="1" applyFont="1" applyBorder="1"/>
    <xf numFmtId="0" fontId="0" fillId="0" borderId="0" xfId="0" applyNumberFormat="1"/>
    <xf numFmtId="0" fontId="0" fillId="0" borderId="0" xfId="0" applyNumberFormat="1"/>
    <xf numFmtId="10" fontId="2" fillId="8" borderId="27" xfId="2" applyNumberFormat="1" applyFill="1" applyBorder="1"/>
    <xf numFmtId="0" fontId="0" fillId="0" borderId="0" xfId="0" applyNumberFormat="1"/>
    <xf numFmtId="0" fontId="0" fillId="0" borderId="0" xfId="0" applyNumberFormat="1"/>
    <xf numFmtId="2" fontId="0" fillId="0" borderId="23" xfId="0" applyNumberFormat="1" applyBorder="1"/>
    <xf numFmtId="2" fontId="2" fillId="0" borderId="23" xfId="2" applyNumberFormat="1" applyBorder="1"/>
    <xf numFmtId="2" fontId="0" fillId="0" borderId="26" xfId="0" applyNumberFormat="1" applyBorder="1"/>
    <xf numFmtId="2" fontId="2" fillId="0" borderId="26" xfId="2" applyNumberFormat="1" applyBorder="1"/>
    <xf numFmtId="10" fontId="0" fillId="0" borderId="0" xfId="0" applyNumberFormat="1"/>
    <xf numFmtId="0" fontId="0" fillId="0" borderId="0" xfId="0" applyAlignment="1">
      <alignment horizontal="right"/>
    </xf>
    <xf numFmtId="0" fontId="29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top" wrapText="1" readingOrder="1"/>
    </xf>
    <xf numFmtId="0" fontId="1" fillId="2" borderId="13" xfId="0" applyFont="1" applyFill="1" applyBorder="1" applyAlignment="1">
      <alignment horizontal="center" vertical="top" wrapText="1" readingOrder="1"/>
    </xf>
    <xf numFmtId="0" fontId="1" fillId="2" borderId="16" xfId="0" applyFont="1" applyFill="1" applyBorder="1" applyAlignment="1">
      <alignment horizontal="center" vertical="top" wrapText="1" readingOrder="1"/>
    </xf>
    <xf numFmtId="0" fontId="1" fillId="2" borderId="11" xfId="0" applyFont="1" applyFill="1" applyBorder="1" applyAlignment="1">
      <alignment horizontal="center" vertical="top" wrapText="1" readingOrder="1"/>
    </xf>
    <xf numFmtId="0" fontId="1" fillId="2" borderId="14" xfId="0" applyFont="1" applyFill="1" applyBorder="1" applyAlignment="1">
      <alignment horizontal="center" vertical="top" wrapText="1" readingOrder="1"/>
    </xf>
    <xf numFmtId="0" fontId="1" fillId="2" borderId="17" xfId="0" applyFont="1" applyFill="1" applyBorder="1" applyAlignment="1">
      <alignment horizontal="center" vertical="top" wrapText="1" readingOrder="1"/>
    </xf>
    <xf numFmtId="0" fontId="1" fillId="2" borderId="9" xfId="0" applyFont="1" applyFill="1" applyBorder="1" applyAlignment="1">
      <alignment horizontal="center" vertical="top" wrapText="1" readingOrder="1"/>
    </xf>
    <xf numFmtId="0" fontId="1" fillId="2" borderId="12" xfId="0" applyFont="1" applyFill="1" applyBorder="1" applyAlignment="1">
      <alignment horizontal="center" vertical="top" wrapText="1" readingOrder="1"/>
    </xf>
    <xf numFmtId="0" fontId="1" fillId="2" borderId="15" xfId="0" applyFont="1" applyFill="1" applyBorder="1" applyAlignment="1">
      <alignment horizontal="center" vertical="top" wrapText="1" readingOrder="1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2 2" xfId="45"/>
    <cellStyle name="Normal 3" xfId="2"/>
    <cellStyle name="Normal 4" xfId="44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63499</xdr:colOff>
      <xdr:row>4</xdr:row>
      <xdr:rowOff>179917</xdr:rowOff>
    </xdr:from>
    <xdr:to>
      <xdr:col>21</xdr:col>
      <xdr:colOff>52916</xdr:colOff>
      <xdr:row>10</xdr:row>
      <xdr:rowOff>158750</xdr:rowOff>
    </xdr:to>
    <xdr:sp macro="" textlink="">
      <xdr:nvSpPr>
        <xdr:cNvPr id="2" name="TextBox 1"/>
        <xdr:cNvSpPr txBox="1"/>
      </xdr:nvSpPr>
      <xdr:spPr>
        <a:xfrm>
          <a:off x="15303499" y="1079500"/>
          <a:ext cx="2561167" cy="1164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line include voltages of 2.4, 4.16 &amp;</a:t>
          </a:r>
          <a:r>
            <a:rPr lang="en-US" sz="1100" baseline="0"/>
            <a:t> </a:t>
          </a:r>
          <a:r>
            <a:rPr lang="en-US" sz="1100"/>
            <a:t>7.2;    7.2 is a part of the 12 kv system &amp; the "class</a:t>
          </a:r>
          <a:r>
            <a:rPr lang="en-US" sz="1100" baseline="0"/>
            <a:t> of 15kv</a:t>
          </a:r>
          <a:r>
            <a:rPr lang="en-US" sz="1100"/>
            <a:t>,</a:t>
          </a:r>
          <a:r>
            <a:rPr lang="en-US" sz="1100" baseline="0"/>
            <a:t> however it is included in the less than 11 kv</a:t>
          </a:r>
          <a:r>
            <a:rPr lang="en-US" sz="1100"/>
            <a:t> in</a:t>
          </a:r>
          <a:r>
            <a:rPr lang="en-US" sz="1100" baseline="0"/>
            <a:t> this becuase it's a single phase  voltage</a:t>
          </a:r>
          <a:endParaRPr lang="en-US" sz="1100"/>
        </a:p>
      </xdr:txBody>
    </xdr:sp>
    <xdr:clientData/>
  </xdr:twoCellAnchor>
  <xdr:twoCellAnchor>
    <xdr:from>
      <xdr:col>16</xdr:col>
      <xdr:colOff>2</xdr:colOff>
      <xdr:row>7</xdr:row>
      <xdr:rowOff>190501</xdr:rowOff>
    </xdr:from>
    <xdr:to>
      <xdr:col>17</xdr:col>
      <xdr:colOff>63499</xdr:colOff>
      <xdr:row>11</xdr:row>
      <xdr:rowOff>84667</xdr:rowOff>
    </xdr:to>
    <xdr:cxnSp macro="">
      <xdr:nvCxnSpPr>
        <xdr:cNvPr id="4" name="Straight Arrow Connector 3"/>
        <xdr:cNvCxnSpPr>
          <a:stCxn id="2" idx="1"/>
        </xdr:cNvCxnSpPr>
      </xdr:nvCxnSpPr>
      <xdr:spPr>
        <a:xfrm flipH="1">
          <a:off x="14520335" y="1661584"/>
          <a:ext cx="783164" cy="7090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workbookViewId="0">
      <selection activeCell="A28" sqref="A28"/>
    </sheetView>
  </sheetViews>
  <sheetFormatPr defaultColWidth="35.5703125" defaultRowHeight="15" x14ac:dyDescent="0.25"/>
  <cols>
    <col min="1" max="1" width="23" style="3" bestFit="1" customWidth="1"/>
    <col min="2" max="2" width="12.28515625" customWidth="1"/>
    <col min="3" max="3" width="14.42578125" customWidth="1"/>
    <col min="4" max="4" width="14.140625" customWidth="1"/>
    <col min="5" max="5" width="11.42578125" customWidth="1"/>
    <col min="6" max="6" width="10.5703125" customWidth="1"/>
    <col min="7" max="7" width="10" customWidth="1"/>
    <col min="8" max="8" width="7.5703125" bestFit="1" customWidth="1"/>
    <col min="9" max="10" width="9.85546875" bestFit="1" customWidth="1"/>
    <col min="11" max="11" width="14.42578125" customWidth="1"/>
    <col min="12" max="12" width="15.7109375" customWidth="1"/>
  </cols>
  <sheetData>
    <row r="1" spans="1:14" ht="15.75" thickTop="1" x14ac:dyDescent="0.25">
      <c r="A1" s="91" t="s">
        <v>0</v>
      </c>
      <c r="B1" s="85" t="s">
        <v>1</v>
      </c>
      <c r="C1" s="85" t="s">
        <v>41</v>
      </c>
      <c r="D1" s="85" t="s">
        <v>42</v>
      </c>
      <c r="E1" s="85" t="s">
        <v>2</v>
      </c>
      <c r="F1" s="85" t="s">
        <v>40</v>
      </c>
      <c r="G1" s="85" t="s">
        <v>3</v>
      </c>
      <c r="H1" s="85" t="s">
        <v>4</v>
      </c>
      <c r="I1" s="85" t="s">
        <v>5</v>
      </c>
      <c r="J1" s="85" t="s">
        <v>6</v>
      </c>
      <c r="K1" s="85" t="s">
        <v>7</v>
      </c>
      <c r="L1" s="88" t="s">
        <v>8</v>
      </c>
    </row>
    <row r="2" spans="1:14" x14ac:dyDescent="0.25">
      <c r="A2" s="92"/>
      <c r="B2" s="86"/>
      <c r="C2" s="86"/>
      <c r="D2" s="86"/>
      <c r="E2" s="86"/>
      <c r="F2" s="86"/>
      <c r="G2" s="86"/>
      <c r="H2" s="86"/>
      <c r="I2" s="86"/>
      <c r="J2" s="86"/>
      <c r="K2" s="86"/>
      <c r="L2" s="89"/>
    </row>
    <row r="3" spans="1:14" ht="15.75" thickBot="1" x14ac:dyDescent="0.3">
      <c r="A3" s="93"/>
      <c r="B3" s="87"/>
      <c r="C3" s="87"/>
      <c r="D3" s="87"/>
      <c r="E3" s="87"/>
      <c r="F3" s="87"/>
      <c r="G3" s="87"/>
      <c r="H3" s="87"/>
      <c r="I3" s="87"/>
      <c r="J3" s="87"/>
      <c r="K3" s="87"/>
      <c r="L3" s="90"/>
    </row>
    <row r="4" spans="1:14" ht="15.75" thickBot="1" x14ac:dyDescent="0.3">
      <c r="A4" s="19" t="s">
        <v>9</v>
      </c>
      <c r="B4" s="10">
        <v>573</v>
      </c>
      <c r="C4" s="57">
        <v>2.3714556502525248</v>
      </c>
      <c r="D4" s="57">
        <v>0</v>
      </c>
      <c r="E4" s="57">
        <v>1355.8370419823211</v>
      </c>
      <c r="F4" s="1">
        <v>0.88949472370287619</v>
      </c>
      <c r="G4" s="1">
        <v>0.11050527629712377</v>
      </c>
      <c r="H4" s="10">
        <v>40</v>
      </c>
      <c r="I4" s="10">
        <v>120</v>
      </c>
      <c r="J4" s="10">
        <v>34230</v>
      </c>
      <c r="K4" s="10">
        <v>13275</v>
      </c>
      <c r="L4" s="10">
        <v>2590</v>
      </c>
      <c r="N4" s="58"/>
    </row>
    <row r="5" spans="1:14" ht="15.75" thickBot="1" x14ac:dyDescent="0.3">
      <c r="A5" s="19" t="s">
        <v>10</v>
      </c>
      <c r="B5" s="8">
        <v>1668</v>
      </c>
      <c r="C5" s="57">
        <v>100.96281376262631</v>
      </c>
      <c r="D5" s="57">
        <v>0</v>
      </c>
      <c r="E5" s="57">
        <v>2786.5232512626335</v>
      </c>
      <c r="F5" s="1">
        <v>0.9617856923992637</v>
      </c>
      <c r="G5" s="1">
        <v>3.8214307600736248E-2</v>
      </c>
      <c r="H5" s="10">
        <v>127</v>
      </c>
      <c r="I5" s="10">
        <v>215</v>
      </c>
      <c r="J5" s="10">
        <v>69128</v>
      </c>
      <c r="K5" s="10">
        <v>29325</v>
      </c>
      <c r="L5" s="10">
        <v>1773</v>
      </c>
      <c r="M5" s="58"/>
      <c r="N5" s="58"/>
    </row>
    <row r="6" spans="1:14" ht="15.75" thickBot="1" x14ac:dyDescent="0.3">
      <c r="A6" s="19" t="s">
        <v>11</v>
      </c>
      <c r="B6" s="10">
        <v>463</v>
      </c>
      <c r="C6" s="57">
        <v>0</v>
      </c>
      <c r="D6" s="57">
        <v>0</v>
      </c>
      <c r="E6" s="57">
        <v>940.02743639520384</v>
      </c>
      <c r="F6" s="1">
        <v>0.92206432830689911</v>
      </c>
      <c r="G6" s="1">
        <v>7.793567169310095E-2</v>
      </c>
      <c r="H6" s="10">
        <v>32</v>
      </c>
      <c r="I6" s="10">
        <v>82</v>
      </c>
      <c r="J6" s="10">
        <v>27135</v>
      </c>
      <c r="K6" s="10">
        <v>10212</v>
      </c>
      <c r="L6" s="10">
        <v>1391</v>
      </c>
      <c r="M6" s="58"/>
      <c r="N6" s="58"/>
    </row>
    <row r="7" spans="1:14" ht="15.75" thickBot="1" x14ac:dyDescent="0.3">
      <c r="A7" s="19" t="s">
        <v>12</v>
      </c>
      <c r="B7" s="10">
        <v>816</v>
      </c>
      <c r="C7" s="57">
        <v>22.9779212436869</v>
      </c>
      <c r="D7" s="57">
        <v>0</v>
      </c>
      <c r="E7" s="57">
        <v>4127.6711537247393</v>
      </c>
      <c r="F7" s="1">
        <v>0.70259562769669093</v>
      </c>
      <c r="G7" s="1">
        <v>0.29740437230330913</v>
      </c>
      <c r="H7" s="10">
        <v>74</v>
      </c>
      <c r="I7" s="10">
        <v>249</v>
      </c>
      <c r="J7" s="10">
        <v>68656</v>
      </c>
      <c r="K7" s="10">
        <v>33221</v>
      </c>
      <c r="L7" s="10">
        <v>20693</v>
      </c>
      <c r="M7" s="58"/>
      <c r="N7" s="58"/>
    </row>
    <row r="8" spans="1:14" ht="15.75" thickBot="1" x14ac:dyDescent="0.3">
      <c r="A8" s="19" t="s">
        <v>13</v>
      </c>
      <c r="B8" s="10">
        <v>700</v>
      </c>
      <c r="C8" s="57">
        <v>53.268532828282815</v>
      </c>
      <c r="D8" s="59">
        <v>0.16</v>
      </c>
      <c r="E8" s="57">
        <v>6257.2885280934579</v>
      </c>
      <c r="F8" s="1">
        <v>0.62113846436630904</v>
      </c>
      <c r="G8" s="1">
        <v>0.37886153563369102</v>
      </c>
      <c r="H8" s="10">
        <v>97</v>
      </c>
      <c r="I8" s="10">
        <v>605</v>
      </c>
      <c r="J8" s="10">
        <v>143658</v>
      </c>
      <c r="K8" s="10">
        <v>49882</v>
      </c>
      <c r="L8" s="10">
        <v>25497</v>
      </c>
      <c r="M8" s="58"/>
      <c r="N8" s="58"/>
    </row>
    <row r="9" spans="1:14" ht="15.75" thickBot="1" x14ac:dyDescent="0.3">
      <c r="A9" s="19" t="s">
        <v>14</v>
      </c>
      <c r="B9" s="10">
        <v>766</v>
      </c>
      <c r="C9" s="57">
        <v>0</v>
      </c>
      <c r="D9" s="57">
        <v>0</v>
      </c>
      <c r="E9" s="57">
        <v>1594.6339067234874</v>
      </c>
      <c r="F9" s="1">
        <v>0.89847962903898837</v>
      </c>
      <c r="G9" s="1">
        <v>0.10152037096101169</v>
      </c>
      <c r="H9" s="10">
        <v>30</v>
      </c>
      <c r="I9" s="10">
        <v>86</v>
      </c>
      <c r="J9" s="10">
        <v>32933</v>
      </c>
      <c r="K9" s="10">
        <v>15386</v>
      </c>
      <c r="L9" s="10">
        <v>2542</v>
      </c>
      <c r="M9" s="58"/>
      <c r="N9" s="58"/>
    </row>
    <row r="10" spans="1:14" ht="15.75" thickBot="1" x14ac:dyDescent="0.3">
      <c r="A10" s="19" t="s">
        <v>15</v>
      </c>
      <c r="B10" s="10">
        <v>511</v>
      </c>
      <c r="C10" s="57">
        <v>38.142177714646472</v>
      </c>
      <c r="D10" s="57">
        <v>0</v>
      </c>
      <c r="E10" s="57">
        <v>1172.3204049873736</v>
      </c>
      <c r="F10" s="1">
        <v>0.97046907499125046</v>
      </c>
      <c r="G10" s="1">
        <v>2.9530925008749591E-2</v>
      </c>
      <c r="H10" s="10">
        <v>48</v>
      </c>
      <c r="I10" s="10">
        <v>88</v>
      </c>
      <c r="J10" s="10">
        <v>27557</v>
      </c>
      <c r="K10" s="10">
        <v>14764</v>
      </c>
      <c r="L10" s="10">
        <v>575</v>
      </c>
      <c r="M10" s="58"/>
      <c r="N10" s="58"/>
    </row>
    <row r="11" spans="1:14" ht="15.75" thickBot="1" x14ac:dyDescent="0.3">
      <c r="A11" s="19" t="s">
        <v>16</v>
      </c>
      <c r="B11" s="10">
        <v>959</v>
      </c>
      <c r="C11" s="57">
        <v>0</v>
      </c>
      <c r="D11" s="57">
        <v>0</v>
      </c>
      <c r="E11" s="57">
        <v>2061.728409564394</v>
      </c>
      <c r="F11" s="1">
        <v>0.93942413941800684</v>
      </c>
      <c r="G11" s="1">
        <v>6.0575860581993199E-2</v>
      </c>
      <c r="H11" s="10">
        <v>74</v>
      </c>
      <c r="I11" s="10">
        <v>166</v>
      </c>
      <c r="J11" s="10">
        <v>59107</v>
      </c>
      <c r="K11" s="10">
        <v>27438</v>
      </c>
      <c r="L11" s="10">
        <v>1136</v>
      </c>
      <c r="M11" s="58"/>
      <c r="N11" s="58"/>
    </row>
    <row r="12" spans="1:14" ht="15.75" thickBot="1" x14ac:dyDescent="0.3">
      <c r="A12" s="19" t="s">
        <v>17</v>
      </c>
      <c r="B12" s="10">
        <v>246</v>
      </c>
      <c r="C12" s="57">
        <v>2.8127223800505048</v>
      </c>
      <c r="D12" s="57">
        <v>0</v>
      </c>
      <c r="E12" s="57">
        <v>1035.0891174242411</v>
      </c>
      <c r="F12" s="1">
        <v>0.8416289589572632</v>
      </c>
      <c r="G12" s="1">
        <v>0.15837104104273678</v>
      </c>
      <c r="H12" s="10">
        <v>32</v>
      </c>
      <c r="I12" s="10">
        <v>87</v>
      </c>
      <c r="J12" s="10">
        <v>23160</v>
      </c>
      <c r="K12" s="10">
        <v>10704</v>
      </c>
      <c r="L12" s="10">
        <v>2955</v>
      </c>
      <c r="M12" s="58"/>
      <c r="N12" s="58"/>
    </row>
    <row r="13" spans="1:14" ht="15.75" thickBot="1" x14ac:dyDescent="0.3">
      <c r="A13" s="19" t="s">
        <v>18</v>
      </c>
      <c r="B13" s="10">
        <v>598</v>
      </c>
      <c r="C13" s="57">
        <v>0</v>
      </c>
      <c r="D13" s="57">
        <v>0</v>
      </c>
      <c r="E13" s="57">
        <v>1303.9403959911622</v>
      </c>
      <c r="F13" s="1">
        <v>0.82909828197079183</v>
      </c>
      <c r="G13" s="1">
        <v>0.1709017180292082</v>
      </c>
      <c r="H13" s="10">
        <v>30</v>
      </c>
      <c r="I13" s="10">
        <v>71</v>
      </c>
      <c r="J13" s="10">
        <v>25953</v>
      </c>
      <c r="K13" s="10">
        <v>11007</v>
      </c>
      <c r="L13" s="10">
        <v>3363</v>
      </c>
      <c r="M13" s="58"/>
      <c r="N13" s="58"/>
    </row>
    <row r="14" spans="1:14" ht="15.75" thickBot="1" x14ac:dyDescent="0.3">
      <c r="A14" s="20" t="s">
        <v>19</v>
      </c>
      <c r="B14" s="13">
        <v>7300</v>
      </c>
      <c r="C14" s="57">
        <v>220.53562357954553</v>
      </c>
      <c r="D14" s="21">
        <v>0.16</v>
      </c>
      <c r="E14" s="13">
        <v>22635.059646149017</v>
      </c>
      <c r="F14" s="2">
        <v>0.79518589151774455</v>
      </c>
      <c r="G14" s="2">
        <v>0.20481410848225545</v>
      </c>
      <c r="H14" s="13">
        <v>584</v>
      </c>
      <c r="I14" s="13">
        <v>1769</v>
      </c>
      <c r="J14" s="13">
        <v>511517</v>
      </c>
      <c r="K14" s="13">
        <v>215214</v>
      </c>
      <c r="L14" s="13">
        <v>62515</v>
      </c>
      <c r="N14" s="58"/>
    </row>
    <row r="15" spans="1:14" ht="16.5" thickTop="1" thickBot="1" x14ac:dyDescent="0.3"/>
    <row r="16" spans="1:14" ht="16.5" thickTop="1" thickBot="1" x14ac:dyDescent="0.3">
      <c r="A16" s="4"/>
      <c r="B16" s="5" t="s">
        <v>20</v>
      </c>
      <c r="C16" s="5" t="s">
        <v>21</v>
      </c>
      <c r="D16" s="5" t="s">
        <v>22</v>
      </c>
      <c r="E16" s="6" t="s">
        <v>19</v>
      </c>
    </row>
    <row r="17" spans="1:7" ht="15.75" thickBot="1" x14ac:dyDescent="0.3">
      <c r="A17" s="7" t="s">
        <v>23</v>
      </c>
      <c r="B17" s="15"/>
      <c r="C17" s="15"/>
      <c r="D17" s="15"/>
      <c r="E17" s="16"/>
    </row>
    <row r="18" spans="1:7" ht="15.75" thickBot="1" x14ac:dyDescent="0.3">
      <c r="A18" s="7" t="s">
        <v>24</v>
      </c>
      <c r="B18" s="17"/>
      <c r="C18" s="15"/>
      <c r="D18" s="17"/>
      <c r="E18" s="16"/>
    </row>
    <row r="19" spans="1:7" ht="15.75" thickBot="1" x14ac:dyDescent="0.3">
      <c r="A19" s="7" t="s">
        <v>25</v>
      </c>
      <c r="B19" s="15"/>
      <c r="C19" s="15"/>
      <c r="D19" s="17"/>
      <c r="E19" s="16"/>
    </row>
    <row r="20" spans="1:7" ht="15.75" thickBot="1" x14ac:dyDescent="0.3">
      <c r="A20" s="7" t="s">
        <v>26</v>
      </c>
      <c r="B20" s="17"/>
      <c r="C20" s="15"/>
      <c r="D20" s="17"/>
      <c r="E20" s="16"/>
    </row>
    <row r="21" spans="1:7" ht="15.75" thickBot="1" x14ac:dyDescent="0.3">
      <c r="A21" s="7" t="s">
        <v>27</v>
      </c>
      <c r="B21" s="17">
        <v>77</v>
      </c>
      <c r="C21" s="17">
        <v>17</v>
      </c>
      <c r="D21" s="17">
        <v>5</v>
      </c>
      <c r="E21" s="18">
        <v>99</v>
      </c>
    </row>
    <row r="22" spans="1:7" ht="15.75" thickBot="1" x14ac:dyDescent="0.3">
      <c r="A22" s="7" t="s">
        <v>28</v>
      </c>
      <c r="B22" s="15">
        <v>6089</v>
      </c>
      <c r="C22" s="17">
        <v>700</v>
      </c>
      <c r="D22" s="17">
        <v>511</v>
      </c>
      <c r="E22" s="16">
        <v>7300</v>
      </c>
    </row>
    <row r="23" spans="1:7" ht="15.75" thickBot="1" x14ac:dyDescent="0.3">
      <c r="A23" s="7" t="s">
        <v>29</v>
      </c>
      <c r="B23" s="8">
        <v>15205.450713068181</v>
      </c>
      <c r="C23" s="8">
        <v>6257.2885280934579</v>
      </c>
      <c r="D23" s="8">
        <v>1172.3204049873736</v>
      </c>
      <c r="E23" s="9">
        <v>22635.059646149013</v>
      </c>
    </row>
    <row r="24" spans="1:7" ht="15.75" thickBot="1" x14ac:dyDescent="0.3">
      <c r="A24" s="7" t="s">
        <v>30</v>
      </c>
      <c r="B24" s="10" t="s">
        <v>75</v>
      </c>
      <c r="C24" s="10" t="s">
        <v>76</v>
      </c>
      <c r="D24" s="10" t="s">
        <v>77</v>
      </c>
      <c r="E24" s="11" t="s">
        <v>78</v>
      </c>
      <c r="G24" s="22"/>
    </row>
    <row r="25" spans="1:7" ht="15.75" thickBot="1" x14ac:dyDescent="0.3">
      <c r="A25" s="7" t="s">
        <v>31</v>
      </c>
      <c r="B25" s="10"/>
      <c r="C25" s="8">
        <v>4290</v>
      </c>
      <c r="D25" s="10"/>
      <c r="E25" s="9"/>
    </row>
    <row r="26" spans="1:7" ht="15.75" thickBot="1" x14ac:dyDescent="0.3">
      <c r="A26" s="7" t="s">
        <v>32</v>
      </c>
      <c r="B26" s="10"/>
      <c r="C26" s="10">
        <v>395.99</v>
      </c>
      <c r="D26" s="10"/>
      <c r="E26" s="11"/>
    </row>
    <row r="27" spans="1:7" ht="15.75" thickBot="1" x14ac:dyDescent="0.3">
      <c r="A27" s="7" t="s">
        <v>33</v>
      </c>
      <c r="B27" s="10">
        <v>439</v>
      </c>
      <c r="C27" s="10">
        <v>97</v>
      </c>
      <c r="D27" s="10">
        <v>48</v>
      </c>
      <c r="E27" s="11">
        <v>584</v>
      </c>
    </row>
    <row r="28" spans="1:7" ht="15.75" thickBot="1" x14ac:dyDescent="0.3">
      <c r="A28" s="7" t="s">
        <v>34</v>
      </c>
      <c r="B28" s="8">
        <v>1076</v>
      </c>
      <c r="C28" s="10">
        <v>605</v>
      </c>
      <c r="D28" s="10">
        <v>88</v>
      </c>
      <c r="E28" s="9">
        <v>1769</v>
      </c>
    </row>
    <row r="29" spans="1:7" ht="15.75" thickBot="1" x14ac:dyDescent="0.3">
      <c r="A29" s="7" t="s">
        <v>35</v>
      </c>
      <c r="B29" s="8">
        <v>1119</v>
      </c>
      <c r="C29" s="10">
        <v>662</v>
      </c>
      <c r="D29" s="10">
        <v>84</v>
      </c>
      <c r="E29" s="9">
        <f>SUM(B29:D29)</f>
        <v>1865</v>
      </c>
    </row>
    <row r="30" spans="1:7" ht="15.75" thickBot="1" x14ac:dyDescent="0.3">
      <c r="A30" s="7" t="s">
        <v>36</v>
      </c>
      <c r="B30" s="8">
        <v>169113</v>
      </c>
      <c r="C30" s="8">
        <v>87409</v>
      </c>
      <c r="D30" s="8">
        <v>9536</v>
      </c>
      <c r="E30" s="9">
        <f>SUM(B30:D30)</f>
        <v>266058</v>
      </c>
    </row>
    <row r="31" spans="1:7" ht="15.75" thickBot="1" x14ac:dyDescent="0.3">
      <c r="A31" s="7" t="s">
        <v>37</v>
      </c>
      <c r="B31" s="8">
        <v>340302</v>
      </c>
      <c r="C31" s="8">
        <v>143658</v>
      </c>
      <c r="D31" s="8">
        <v>27557</v>
      </c>
      <c r="E31" s="9">
        <v>511517</v>
      </c>
    </row>
    <row r="32" spans="1:7" ht="15.75" thickBot="1" x14ac:dyDescent="0.3">
      <c r="A32" s="7" t="s">
        <v>38</v>
      </c>
      <c r="B32" s="8">
        <v>150568</v>
      </c>
      <c r="C32" s="8">
        <v>49882</v>
      </c>
      <c r="D32" s="8">
        <v>14764</v>
      </c>
      <c r="E32" s="9">
        <v>215214</v>
      </c>
    </row>
    <row r="33" spans="1:10" ht="19.5" thickBot="1" x14ac:dyDescent="0.35">
      <c r="A33" s="12" t="s">
        <v>39</v>
      </c>
      <c r="B33" s="13">
        <v>36443</v>
      </c>
      <c r="C33" s="13">
        <v>25497</v>
      </c>
      <c r="D33" s="14">
        <v>575</v>
      </c>
      <c r="E33" s="9">
        <v>62515</v>
      </c>
      <c r="I33" s="84"/>
      <c r="J33" s="84"/>
    </row>
    <row r="34" spans="1:10" ht="15.75" thickTop="1" x14ac:dyDescent="0.25">
      <c r="I34" s="61"/>
      <c r="J34" s="60"/>
    </row>
    <row r="35" spans="1:10" x14ac:dyDescent="0.25">
      <c r="I35" s="61"/>
      <c r="J35" s="60"/>
    </row>
    <row r="36" spans="1:10" x14ac:dyDescent="0.25">
      <c r="I36" s="61"/>
      <c r="J36" s="60"/>
    </row>
    <row r="37" spans="1:10" x14ac:dyDescent="0.25">
      <c r="I37" s="61"/>
      <c r="J37" s="60"/>
    </row>
    <row r="38" spans="1:10" x14ac:dyDescent="0.25">
      <c r="I38" s="61"/>
      <c r="J38" s="60"/>
    </row>
  </sheetData>
  <mergeCells count="13">
    <mergeCell ref="I33:J33"/>
    <mergeCell ref="J1:J3"/>
    <mergeCell ref="K1:K3"/>
    <mergeCell ref="L1:L3"/>
    <mergeCell ref="A1:A3"/>
    <mergeCell ref="B1:B3"/>
    <mergeCell ref="E1:E3"/>
    <mergeCell ref="G1:G3"/>
    <mergeCell ref="H1:H3"/>
    <mergeCell ref="I1:I3"/>
    <mergeCell ref="F1:F3"/>
    <mergeCell ref="C1:C3"/>
    <mergeCell ref="D1:D3"/>
  </mergeCells>
  <pageMargins left="0.28000000000000003" right="0.31" top="0.75" bottom="0.75" header="0.3" footer="0.3"/>
  <pageSetup scale="8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zoomScale="90" zoomScaleNormal="90" workbookViewId="0">
      <selection activeCell="E3" sqref="E3"/>
    </sheetView>
  </sheetViews>
  <sheetFormatPr defaultRowHeight="15" x14ac:dyDescent="0.25"/>
  <cols>
    <col min="1" max="1" width="5.140625" customWidth="1"/>
    <col min="2" max="4" width="14.7109375" bestFit="1" customWidth="1"/>
    <col min="5" max="6" width="12.140625" bestFit="1" customWidth="1"/>
    <col min="7" max="8" width="13.7109375" style="58" bestFit="1" customWidth="1"/>
    <col min="9" max="9" width="12.140625" customWidth="1"/>
    <col min="10" max="10" width="17.28515625" bestFit="1" customWidth="1"/>
    <col min="11" max="15" width="14.7109375" bestFit="1" customWidth="1"/>
    <col min="16" max="16" width="13.28515625" bestFit="1" customWidth="1"/>
    <col min="17" max="17" width="10.7109375" customWidth="1"/>
    <col min="18" max="18" width="11" bestFit="1" customWidth="1"/>
  </cols>
  <sheetData>
    <row r="1" spans="1:18" ht="22.5" x14ac:dyDescent="0.45">
      <c r="A1" s="97" t="s">
        <v>86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8" ht="15.75" x14ac:dyDescent="0.25">
      <c r="J2" s="96" t="s">
        <v>74</v>
      </c>
      <c r="K2" s="96"/>
      <c r="L2" s="96"/>
      <c r="M2" s="96"/>
      <c r="N2" s="96"/>
    </row>
    <row r="3" spans="1:18" ht="15.75" thickBot="1" x14ac:dyDescent="0.3"/>
    <row r="4" spans="1:18" ht="16.5" thickBot="1" x14ac:dyDescent="0.3">
      <c r="B4" s="62" t="s">
        <v>43</v>
      </c>
      <c r="J4" s="62" t="s">
        <v>43</v>
      </c>
    </row>
    <row r="5" spans="1:18" x14ac:dyDescent="0.25">
      <c r="B5" s="23"/>
      <c r="C5" s="24" t="s">
        <v>44</v>
      </c>
      <c r="D5" s="24" t="s">
        <v>45</v>
      </c>
      <c r="E5" s="25" t="s">
        <v>46</v>
      </c>
      <c r="F5" s="25" t="s">
        <v>47</v>
      </c>
      <c r="G5" s="25" t="s">
        <v>79</v>
      </c>
      <c r="H5" s="26" t="s">
        <v>80</v>
      </c>
      <c r="I5" s="27"/>
      <c r="J5" s="70"/>
      <c r="K5" s="24" t="s">
        <v>44</v>
      </c>
      <c r="L5" s="24" t="s">
        <v>45</v>
      </c>
      <c r="M5" s="25" t="s">
        <v>46</v>
      </c>
      <c r="N5" s="25" t="s">
        <v>47</v>
      </c>
      <c r="O5" s="25" t="s">
        <v>79</v>
      </c>
      <c r="P5" s="26" t="s">
        <v>81</v>
      </c>
    </row>
    <row r="6" spans="1:18" x14ac:dyDescent="0.25">
      <c r="B6" s="28" t="s">
        <v>48</v>
      </c>
      <c r="C6" s="53">
        <v>1949.7192952967432</v>
      </c>
      <c r="D6" s="53">
        <v>1911.7852597853528</v>
      </c>
      <c r="E6" s="53">
        <v>7675.891805397725</v>
      </c>
      <c r="F6" s="53">
        <v>1856.5943137626286</v>
      </c>
      <c r="G6" s="53">
        <v>755.09866761363492</v>
      </c>
      <c r="H6" s="54">
        <v>23.12771638257577</v>
      </c>
      <c r="I6" s="32"/>
      <c r="J6" s="28" t="s">
        <v>49</v>
      </c>
      <c r="K6" s="53">
        <v>3775.5152340593277</v>
      </c>
      <c r="L6" s="53">
        <v>2370.3324434974843</v>
      </c>
      <c r="M6" s="53">
        <v>12690.01650915404</v>
      </c>
      <c r="N6" s="53">
        <v>2228.6776559343375</v>
      </c>
      <c r="O6" s="53">
        <v>1048.2545741792906</v>
      </c>
      <c r="P6" s="54">
        <v>34.472749526515123</v>
      </c>
    </row>
    <row r="7" spans="1:18" x14ac:dyDescent="0.25">
      <c r="B7" s="28" t="s">
        <v>50</v>
      </c>
      <c r="C7" s="53">
        <v>116.85311284722229</v>
      </c>
      <c r="D7" s="53">
        <v>0.8720025252525252</v>
      </c>
      <c r="E7" s="53">
        <v>540.17405997474793</v>
      </c>
      <c r="F7" s="53">
        <v>30.480043402777763</v>
      </c>
      <c r="G7" s="53">
        <v>29.40101562500001</v>
      </c>
      <c r="H7" s="54">
        <v>3.1778882575757575E-2</v>
      </c>
      <c r="I7" s="32"/>
      <c r="J7" s="28" t="s">
        <v>51</v>
      </c>
      <c r="K7" s="53">
        <v>53.268532828282844</v>
      </c>
      <c r="L7" s="53">
        <v>0.15516287878787879</v>
      </c>
      <c r="M7" s="53">
        <v>129.12491303661616</v>
      </c>
      <c r="N7" s="53">
        <v>0</v>
      </c>
      <c r="O7" s="53">
        <v>75.951343434343428</v>
      </c>
      <c r="P7" s="54">
        <v>7.4592960858585855E-2</v>
      </c>
    </row>
    <row r="8" spans="1:18" ht="15.75" thickBot="1" x14ac:dyDescent="0.3">
      <c r="B8" s="28" t="s">
        <v>52</v>
      </c>
      <c r="C8" s="53">
        <v>1819.7737275883821</v>
      </c>
      <c r="D8" s="53">
        <v>457.82271669823257</v>
      </c>
      <c r="E8" s="53">
        <v>4742.5627981376283</v>
      </c>
      <c r="F8" s="53">
        <v>343.33548737373758</v>
      </c>
      <c r="G8" s="53">
        <v>350.81942234848611</v>
      </c>
      <c r="H8" s="54">
        <v>11.441740056818182</v>
      </c>
      <c r="I8" s="32"/>
      <c r="J8" s="33" t="s">
        <v>53</v>
      </c>
      <c r="K8" s="55">
        <v>57.858820549242402</v>
      </c>
      <c r="L8" s="55">
        <v>0.15833428030303032</v>
      </c>
      <c r="M8" s="55">
        <v>155.59537563131315</v>
      </c>
      <c r="N8" s="55">
        <v>2.0362593118686867</v>
      </c>
      <c r="O8" s="55">
        <v>13.494781407828283</v>
      </c>
      <c r="P8" s="56">
        <v>7.2363478535353534E-2</v>
      </c>
    </row>
    <row r="9" spans="1:18" ht="15.75" thickBot="1" x14ac:dyDescent="0.3">
      <c r="B9" s="34" t="s">
        <v>54</v>
      </c>
      <c r="C9" s="53">
        <v>0</v>
      </c>
      <c r="D9" s="53">
        <v>0.16596164772727273</v>
      </c>
      <c r="E9" s="53">
        <v>8.7442968749999981</v>
      </c>
      <c r="F9" s="53">
        <v>0.30407070707070705</v>
      </c>
      <c r="G9" s="53">
        <v>0.7905509785353535</v>
      </c>
      <c r="H9" s="54">
        <v>1.847064393939394E-2</v>
      </c>
      <c r="I9" s="32"/>
      <c r="M9" s="35"/>
      <c r="N9" s="35"/>
    </row>
    <row r="10" spans="1:18" ht="16.5" thickBot="1" x14ac:dyDescent="0.3">
      <c r="B10" s="34" t="s">
        <v>55</v>
      </c>
      <c r="C10" s="53">
        <v>0.2964517045454545</v>
      </c>
      <c r="D10" s="53">
        <v>0</v>
      </c>
      <c r="E10" s="53">
        <v>6.8397738320707084</v>
      </c>
      <c r="F10" s="53">
        <v>0</v>
      </c>
      <c r="G10" s="53">
        <v>1.5910424558080809</v>
      </c>
      <c r="H10" s="54">
        <v>0</v>
      </c>
      <c r="I10" s="32"/>
      <c r="J10" s="62" t="s">
        <v>43</v>
      </c>
    </row>
    <row r="11" spans="1:18" ht="15.75" thickBot="1" x14ac:dyDescent="0.3">
      <c r="B11" s="36" t="s">
        <v>56</v>
      </c>
      <c r="C11" s="52">
        <v>0</v>
      </c>
      <c r="D11" s="55">
        <v>0</v>
      </c>
      <c r="E11" s="55">
        <v>0.52406360479797987</v>
      </c>
      <c r="F11" s="55">
        <v>0</v>
      </c>
      <c r="G11" s="55">
        <v>0</v>
      </c>
      <c r="H11" s="56">
        <v>0</v>
      </c>
      <c r="I11" s="32"/>
      <c r="J11" s="70"/>
      <c r="K11" s="24" t="s">
        <v>44</v>
      </c>
      <c r="L11" s="24" t="s">
        <v>45</v>
      </c>
      <c r="M11" s="25" t="s">
        <v>46</v>
      </c>
      <c r="N11" s="25" t="s">
        <v>47</v>
      </c>
      <c r="O11" s="25" t="s">
        <v>84</v>
      </c>
      <c r="P11" s="26" t="s">
        <v>80</v>
      </c>
    </row>
    <row r="12" spans="1:18" ht="15.75" thickBot="1" x14ac:dyDescent="0.3">
      <c r="C12" s="38"/>
      <c r="D12" s="38"/>
      <c r="E12" s="38"/>
      <c r="F12" s="38"/>
      <c r="G12" s="38"/>
      <c r="H12" s="38"/>
      <c r="I12" s="38"/>
      <c r="J12" s="28" t="s">
        <v>57</v>
      </c>
      <c r="K12" s="53">
        <v>2047.0925184659345</v>
      </c>
      <c r="L12" s="53">
        <v>1923.8688953598487</v>
      </c>
      <c r="M12" s="53">
        <v>3498.9777529987336</v>
      </c>
      <c r="N12" s="53">
        <v>516.41625820707145</v>
      </c>
      <c r="O12" s="53">
        <v>218.10241051136387</v>
      </c>
      <c r="P12" s="54">
        <v>4.8098772095959594</v>
      </c>
      <c r="Q12" s="38">
        <f>SUM(K12:P12)</f>
        <v>8209.2677127525494</v>
      </c>
      <c r="R12" s="82">
        <f>Q12/Q16</f>
        <v>0.36267930551485061</v>
      </c>
    </row>
    <row r="13" spans="1:18" ht="15.75" thickBot="1" x14ac:dyDescent="0.3">
      <c r="B13" s="39" t="s">
        <v>19</v>
      </c>
      <c r="C13" s="40">
        <f t="shared" ref="C13:H13" si="0">SUM(C6:C11)</f>
        <v>3886.6425874368929</v>
      </c>
      <c r="D13" s="40">
        <f t="shared" si="0"/>
        <v>2370.645940656565</v>
      </c>
      <c r="E13" s="40">
        <f t="shared" si="0"/>
        <v>12974.736797821972</v>
      </c>
      <c r="F13" s="40">
        <f t="shared" si="0"/>
        <v>2230.7139152462146</v>
      </c>
      <c r="G13" s="40">
        <f t="shared" si="0"/>
        <v>1137.7006990214645</v>
      </c>
      <c r="H13" s="64">
        <f t="shared" si="0"/>
        <v>34.619705965909105</v>
      </c>
      <c r="I13" s="32"/>
      <c r="J13" s="28" t="s">
        <v>58</v>
      </c>
      <c r="K13" s="53">
        <v>1728.4227155934327</v>
      </c>
      <c r="L13" s="53">
        <v>446.46354813762628</v>
      </c>
      <c r="M13" s="53">
        <v>9191.0387561553143</v>
      </c>
      <c r="N13" s="53">
        <v>1712.261397727274</v>
      </c>
      <c r="O13" s="53">
        <v>830.15216366792879</v>
      </c>
      <c r="P13" s="54">
        <v>29.662872316919206</v>
      </c>
      <c r="Q13" s="38">
        <f t="shared" ref="Q13:Q15" si="1">SUM(K13:P13)</f>
        <v>13938.001453598496</v>
      </c>
      <c r="R13" s="82">
        <f>Q13/Q16</f>
        <v>0.61577047604421975</v>
      </c>
    </row>
    <row r="14" spans="1:18" x14ac:dyDescent="0.25">
      <c r="J14" s="28" t="s">
        <v>60</v>
      </c>
      <c r="K14" s="53">
        <v>53.268532828282844</v>
      </c>
      <c r="L14" s="53">
        <v>0.15516287878787879</v>
      </c>
      <c r="M14" s="53">
        <v>129.12491303661616</v>
      </c>
      <c r="N14" s="53"/>
      <c r="O14" s="53">
        <v>75.951343434343428</v>
      </c>
      <c r="P14" s="54">
        <v>7.4592960858585869E-2</v>
      </c>
      <c r="Q14" s="38">
        <f t="shared" si="1"/>
        <v>258.57454513888888</v>
      </c>
      <c r="R14" s="82">
        <f>Q14/Q16</f>
        <v>1.142362994315683E-2</v>
      </c>
    </row>
    <row r="15" spans="1:18" ht="15.75" thickBot="1" x14ac:dyDescent="0.3">
      <c r="D15" s="38"/>
      <c r="F15" s="38"/>
      <c r="G15" s="38"/>
      <c r="H15" s="38"/>
      <c r="I15" s="38"/>
      <c r="J15" s="33" t="s">
        <v>61</v>
      </c>
      <c r="K15" s="55">
        <v>57.858820549242402</v>
      </c>
      <c r="L15" s="55">
        <v>0.15833428030303032</v>
      </c>
      <c r="M15" s="55">
        <v>155.59537563131315</v>
      </c>
      <c r="N15" s="55">
        <v>2.0362593118686867</v>
      </c>
      <c r="O15" s="55">
        <v>13.494781407828283</v>
      </c>
      <c r="P15" s="56">
        <v>7.2363478535353534E-2</v>
      </c>
      <c r="Q15" s="38">
        <f t="shared" si="1"/>
        <v>229.21593465909089</v>
      </c>
      <c r="R15" s="82">
        <f>Q15/Q16</f>
        <v>1.0126588497772662E-2</v>
      </c>
    </row>
    <row r="16" spans="1:18" ht="15.75" thickBot="1" x14ac:dyDescent="0.3">
      <c r="P16" s="83" t="s">
        <v>85</v>
      </c>
      <c r="Q16" s="38">
        <f>SUM(Q12:Q15)</f>
        <v>22635.059646149028</v>
      </c>
      <c r="R16" s="82">
        <f>SUM(R12:R15)</f>
        <v>0.99999999999999989</v>
      </c>
    </row>
    <row r="17" spans="2:18" ht="16.5" thickBot="1" x14ac:dyDescent="0.3">
      <c r="B17" s="94" t="s">
        <v>59</v>
      </c>
      <c r="C17" s="95"/>
      <c r="J17" s="72" t="s">
        <v>43</v>
      </c>
      <c r="L17" s="43"/>
      <c r="M17" s="44"/>
      <c r="N17" s="44"/>
    </row>
    <row r="18" spans="2:18" x14ac:dyDescent="0.25">
      <c r="B18" s="23"/>
      <c r="C18" s="24" t="s">
        <v>44</v>
      </c>
      <c r="D18" s="24" t="s">
        <v>45</v>
      </c>
      <c r="E18" s="25" t="s">
        <v>46</v>
      </c>
      <c r="F18" s="25" t="s">
        <v>47</v>
      </c>
      <c r="G18" s="25" t="s">
        <v>79</v>
      </c>
      <c r="H18" s="26" t="s">
        <v>81</v>
      </c>
      <c r="I18" s="27"/>
      <c r="J18" s="45" t="s">
        <v>62</v>
      </c>
      <c r="K18" s="46" t="s">
        <v>63</v>
      </c>
      <c r="L18" s="46" t="s">
        <v>64</v>
      </c>
      <c r="M18" s="46" t="s">
        <v>82</v>
      </c>
      <c r="N18" s="46" t="s">
        <v>83</v>
      </c>
      <c r="O18" s="46" t="s">
        <v>65</v>
      </c>
      <c r="P18" s="46" t="s">
        <v>66</v>
      </c>
      <c r="Q18" s="46" t="s">
        <v>19</v>
      </c>
      <c r="R18" s="47" t="s">
        <v>67</v>
      </c>
    </row>
    <row r="19" spans="2:18" x14ac:dyDescent="0.25">
      <c r="B19" s="28" t="s">
        <v>48</v>
      </c>
      <c r="C19" s="29">
        <f t="shared" ref="C19:H19" si="2">C6*1</f>
        <v>1949.7192952967432</v>
      </c>
      <c r="D19" s="29">
        <f t="shared" si="2"/>
        <v>1911.7852597853528</v>
      </c>
      <c r="E19" s="29">
        <f t="shared" si="2"/>
        <v>7675.891805397725</v>
      </c>
      <c r="F19" s="29">
        <f t="shared" si="2"/>
        <v>1856.5943137626286</v>
      </c>
      <c r="G19" s="29">
        <f t="shared" si="2"/>
        <v>755.09866761363492</v>
      </c>
      <c r="H19" s="42">
        <f t="shared" si="2"/>
        <v>23.12771638257577</v>
      </c>
      <c r="I19" s="41"/>
      <c r="J19" s="49" t="s">
        <v>68</v>
      </c>
      <c r="K19" s="78">
        <v>1193.3948341224777</v>
      </c>
      <c r="L19" s="78">
        <v>61.76906518308077</v>
      </c>
      <c r="M19" s="78">
        <v>30.964753945707088</v>
      </c>
      <c r="N19" s="78">
        <v>6.5124526515151521E-2</v>
      </c>
      <c r="O19" s="79">
        <v>203.63923768939407</v>
      </c>
      <c r="P19" s="79">
        <v>23.974353061868687</v>
      </c>
      <c r="Q19" s="79">
        <f t="shared" ref="Q19:Q24" si="3">SUM(K19:P19)</f>
        <v>1513.8073685290435</v>
      </c>
      <c r="R19" s="50">
        <f>Q19/Q26</f>
        <v>6.6878876936672729E-2</v>
      </c>
    </row>
    <row r="20" spans="2:18" x14ac:dyDescent="0.25">
      <c r="B20" s="28" t="s">
        <v>50</v>
      </c>
      <c r="C20" s="30">
        <f>C7*2</f>
        <v>233.70622569444458</v>
      </c>
      <c r="D20" s="30">
        <f>D7*2</f>
        <v>1.7440050505050504</v>
      </c>
      <c r="E20" s="30">
        <f>E7*2</f>
        <v>1080.3481199494959</v>
      </c>
      <c r="F20" s="30">
        <f>F7*2</f>
        <v>60.960086805555527</v>
      </c>
      <c r="G20" s="30">
        <f t="shared" ref="G20:H20" si="4">G7*2</f>
        <v>58.80203125000002</v>
      </c>
      <c r="H20" s="31">
        <f t="shared" si="4"/>
        <v>6.355776515151515E-2</v>
      </c>
      <c r="I20" s="32"/>
      <c r="J20" s="49" t="s">
        <v>69</v>
      </c>
      <c r="K20" s="78">
        <v>11496.621675031551</v>
      </c>
      <c r="L20" s="78">
        <v>2166.9085907512563</v>
      </c>
      <c r="M20" s="78">
        <v>1017.2898202335832</v>
      </c>
      <c r="N20" s="78">
        <v>34.407625000000046</v>
      </c>
      <c r="O20" s="79">
        <v>3571.8759963699331</v>
      </c>
      <c r="P20" s="79">
        <v>2346.3580904356172</v>
      </c>
      <c r="Q20" s="79">
        <f t="shared" si="3"/>
        <v>20633.461797821939</v>
      </c>
      <c r="R20" s="50">
        <f>Q20/Q26</f>
        <v>0.91157090462239754</v>
      </c>
    </row>
    <row r="21" spans="2:18" x14ac:dyDescent="0.25">
      <c r="B21" s="28" t="s">
        <v>52</v>
      </c>
      <c r="C21" s="30">
        <f>C8*3</f>
        <v>5459.3211827651467</v>
      </c>
      <c r="D21" s="30">
        <f>D8*3</f>
        <v>1373.4681500946976</v>
      </c>
      <c r="E21" s="30">
        <f>E8*3</f>
        <v>14227.688394412886</v>
      </c>
      <c r="F21" s="30">
        <f>F8*3</f>
        <v>1030.0064621212127</v>
      </c>
      <c r="G21" s="30">
        <f t="shared" ref="G21:H21" si="5">G8*3</f>
        <v>1052.4582670454583</v>
      </c>
      <c r="H21" s="31">
        <f t="shared" si="5"/>
        <v>34.325220170454543</v>
      </c>
      <c r="I21" s="32"/>
      <c r="J21" s="49" t="s">
        <v>70</v>
      </c>
      <c r="K21" s="78">
        <v>0</v>
      </c>
      <c r="L21" s="79">
        <v>0</v>
      </c>
      <c r="M21" s="78">
        <v>37.809165719696978</v>
      </c>
      <c r="N21" s="78">
        <v>7.4592960858585869E-2</v>
      </c>
      <c r="O21" s="79">
        <v>0</v>
      </c>
      <c r="P21" s="79">
        <v>0</v>
      </c>
      <c r="Q21" s="79">
        <f t="shared" si="3"/>
        <v>37.883758680555566</v>
      </c>
      <c r="R21" s="50">
        <f>Q21/Q26</f>
        <v>1.6736761145226737E-3</v>
      </c>
    </row>
    <row r="22" spans="2:18" x14ac:dyDescent="0.25">
      <c r="B22" s="34" t="s">
        <v>54</v>
      </c>
      <c r="C22" s="30">
        <f t="shared" ref="C22:H24" si="6">C9</f>
        <v>0</v>
      </c>
      <c r="D22" s="30">
        <f t="shared" si="6"/>
        <v>0.16596164772727273</v>
      </c>
      <c r="E22" s="30">
        <f t="shared" si="6"/>
        <v>8.7442968749999981</v>
      </c>
      <c r="F22" s="30">
        <f t="shared" si="6"/>
        <v>0.30407070707070705</v>
      </c>
      <c r="G22" s="30">
        <f t="shared" si="6"/>
        <v>0.7905509785353535</v>
      </c>
      <c r="H22" s="31">
        <f t="shared" si="6"/>
        <v>1.847064393939394E-2</v>
      </c>
      <c r="I22" s="32"/>
      <c r="J22" s="49" t="s">
        <v>71</v>
      </c>
      <c r="K22" s="78">
        <v>129.12491303661616</v>
      </c>
      <c r="L22" s="79">
        <v>0</v>
      </c>
      <c r="M22" s="78">
        <v>38.142177714646451</v>
      </c>
      <c r="N22" s="79">
        <v>0</v>
      </c>
      <c r="O22" s="79">
        <v>53.268532828282844</v>
      </c>
      <c r="P22" s="79">
        <v>0.15516287878787879</v>
      </c>
      <c r="Q22" s="79">
        <f t="shared" si="3"/>
        <v>220.69078645833335</v>
      </c>
      <c r="R22" s="50">
        <f>Q22/Q26</f>
        <v>9.7499538286341895E-3</v>
      </c>
    </row>
    <row r="23" spans="2:18" x14ac:dyDescent="0.25">
      <c r="B23" s="34" t="s">
        <v>55</v>
      </c>
      <c r="C23" s="30">
        <f t="shared" si="6"/>
        <v>0.2964517045454545</v>
      </c>
      <c r="D23" s="30">
        <f t="shared" si="6"/>
        <v>0</v>
      </c>
      <c r="E23" s="30">
        <f t="shared" si="6"/>
        <v>6.8397738320707084</v>
      </c>
      <c r="F23" s="30">
        <f t="shared" si="6"/>
        <v>0</v>
      </c>
      <c r="G23" s="30">
        <f t="shared" si="6"/>
        <v>1.5910424558080809</v>
      </c>
      <c r="H23" s="31">
        <f t="shared" si="6"/>
        <v>0</v>
      </c>
      <c r="I23" s="32"/>
      <c r="J23" s="49" t="s">
        <v>72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f t="shared" si="3"/>
        <v>0</v>
      </c>
      <c r="R23" s="50">
        <f>Q23/SUM(O23:O28)</f>
        <v>0</v>
      </c>
    </row>
    <row r="24" spans="2:18" ht="15.75" thickBot="1" x14ac:dyDescent="0.3">
      <c r="B24" s="36" t="s">
        <v>56</v>
      </c>
      <c r="C24" s="37">
        <f t="shared" si="6"/>
        <v>0</v>
      </c>
      <c r="D24" s="37">
        <f t="shared" si="6"/>
        <v>0</v>
      </c>
      <c r="E24" s="37">
        <f t="shared" si="6"/>
        <v>0.52406360479797987</v>
      </c>
      <c r="F24" s="37">
        <f t="shared" si="6"/>
        <v>0</v>
      </c>
      <c r="G24" s="37">
        <f t="shared" si="6"/>
        <v>0</v>
      </c>
      <c r="H24" s="48">
        <f t="shared" si="6"/>
        <v>0</v>
      </c>
      <c r="I24" s="32"/>
      <c r="J24" s="51" t="s">
        <v>73</v>
      </c>
      <c r="K24" s="80">
        <v>155.59537563131315</v>
      </c>
      <c r="L24" s="80">
        <v>2.0362593118686867</v>
      </c>
      <c r="M24" s="80">
        <v>13.494781407828283</v>
      </c>
      <c r="N24" s="80">
        <v>7.2363478535353534E-2</v>
      </c>
      <c r="O24" s="81">
        <v>57.858820549242402</v>
      </c>
      <c r="P24" s="81">
        <v>0.15833428030303032</v>
      </c>
      <c r="Q24" s="81">
        <f t="shared" si="3"/>
        <v>229.21593465909089</v>
      </c>
      <c r="R24" s="75">
        <f>Q24/Q26</f>
        <v>1.012658849777269E-2</v>
      </c>
    </row>
    <row r="25" spans="2:18" ht="15.75" thickBot="1" x14ac:dyDescent="0.3">
      <c r="C25" s="38"/>
      <c r="D25" s="38"/>
      <c r="E25" s="38"/>
      <c r="F25" s="38"/>
      <c r="G25" s="41"/>
      <c r="H25" s="38"/>
      <c r="I25" s="38"/>
    </row>
    <row r="26" spans="2:18" ht="15.75" thickBot="1" x14ac:dyDescent="0.3">
      <c r="B26" s="39" t="s">
        <v>19</v>
      </c>
      <c r="C26" s="40">
        <f>SUM(C19:C24)</f>
        <v>7643.0431554608804</v>
      </c>
      <c r="D26" s="40">
        <f>SUM(D19:D24)</f>
        <v>3287.1633765782826</v>
      </c>
      <c r="E26" s="40">
        <f>SUM(E19:E24)</f>
        <v>23000.036454071975</v>
      </c>
      <c r="F26" s="40">
        <f>SUM(F19:F24)</f>
        <v>2947.8649333964677</v>
      </c>
      <c r="G26" s="40">
        <f t="shared" ref="G26:H26" si="7">SUM(G19:G24)</f>
        <v>1868.7405593434366</v>
      </c>
      <c r="H26" s="64">
        <f t="shared" si="7"/>
        <v>57.534964962121222</v>
      </c>
      <c r="I26" s="32"/>
      <c r="K26" s="35">
        <f>SUM(K19:K25)</f>
        <v>12974.736797821959</v>
      </c>
      <c r="L26" s="35">
        <f t="shared" ref="L26:P26" si="8">SUM(L19:L25)</f>
        <v>2230.7139152462059</v>
      </c>
      <c r="M26" s="35">
        <f t="shared" si="8"/>
        <v>1137.700699021462</v>
      </c>
      <c r="N26" s="35">
        <f t="shared" si="8"/>
        <v>34.619705965909134</v>
      </c>
      <c r="O26" s="35">
        <f t="shared" si="8"/>
        <v>3886.6425874368524</v>
      </c>
      <c r="P26" s="35">
        <f t="shared" si="8"/>
        <v>2370.6459406565768</v>
      </c>
      <c r="Q26" s="35">
        <f>SUM(Q19:Q24)</f>
        <v>22635.059646148966</v>
      </c>
      <c r="R26" s="82">
        <f>SUM(R19:R25)</f>
        <v>0.99999999999999978</v>
      </c>
    </row>
    <row r="28" spans="2:18" x14ac:dyDescent="0.25">
      <c r="D28" s="38"/>
      <c r="F28" s="38"/>
      <c r="G28" s="38"/>
      <c r="H28" s="38"/>
      <c r="N28" s="35"/>
    </row>
    <row r="31" spans="2:18" x14ac:dyDescent="0.25">
      <c r="F31" s="38"/>
      <c r="K31" s="38"/>
    </row>
    <row r="32" spans="2:18" x14ac:dyDescent="0.25">
      <c r="F32" s="38"/>
    </row>
    <row r="33" spans="6:14" x14ac:dyDescent="0.25">
      <c r="F33" s="38"/>
    </row>
    <row r="34" spans="6:14" x14ac:dyDescent="0.25">
      <c r="F34" s="38"/>
      <c r="K34" s="76"/>
      <c r="L34" s="76"/>
      <c r="M34" s="74"/>
      <c r="N34" s="66"/>
    </row>
    <row r="35" spans="6:14" x14ac:dyDescent="0.25">
      <c r="F35" s="38"/>
      <c r="K35" s="73"/>
      <c r="L35" s="73"/>
      <c r="M35" s="65"/>
      <c r="N35" s="65"/>
    </row>
    <row r="36" spans="6:14" x14ac:dyDescent="0.25">
      <c r="F36" s="38"/>
      <c r="K36" s="71"/>
      <c r="L36" s="71"/>
      <c r="M36" s="71"/>
      <c r="N36" s="67"/>
    </row>
    <row r="37" spans="6:14" x14ac:dyDescent="0.25">
      <c r="F37" s="38"/>
      <c r="K37" s="69"/>
      <c r="L37" s="69"/>
      <c r="M37" s="69"/>
      <c r="N37" s="69"/>
    </row>
    <row r="38" spans="6:14" x14ac:dyDescent="0.25">
      <c r="F38" s="38"/>
      <c r="H38" s="63"/>
      <c r="I38" s="63"/>
      <c r="J38" s="63"/>
      <c r="K38" s="77"/>
      <c r="L38" s="77"/>
      <c r="M38" s="77"/>
      <c r="N38" s="77"/>
    </row>
    <row r="39" spans="6:14" x14ac:dyDescent="0.25">
      <c r="F39" s="38"/>
    </row>
    <row r="40" spans="6:14" x14ac:dyDescent="0.25">
      <c r="K40" s="68"/>
      <c r="L40" s="68"/>
      <c r="M40" s="68"/>
    </row>
  </sheetData>
  <mergeCells count="3">
    <mergeCell ref="B17:C17"/>
    <mergeCell ref="J2:N2"/>
    <mergeCell ref="A1:N1"/>
  </mergeCells>
  <pageMargins left="0" right="0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sheet</vt:lpstr>
      <vt:lpstr>Circuits by voltage &amp; phase</vt:lpstr>
    </vt:vector>
  </TitlesOfParts>
  <Company>E.ON U.S.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Lewellen, Kevin</dc:creator>
  <cp:lastModifiedBy>Lewellen, Kevin</cp:lastModifiedBy>
  <cp:lastPrinted>2012-08-03T15:11:35Z</cp:lastPrinted>
  <dcterms:created xsi:type="dcterms:W3CDTF">2011-01-28T17:26:41Z</dcterms:created>
  <dcterms:modified xsi:type="dcterms:W3CDTF">2012-09-11T18:17:44Z</dcterms:modified>
</cp:coreProperties>
</file>